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491" windowWidth="15285" windowHeight="9285" activeTab="0"/>
  </bookViews>
  <sheets>
    <sheet name="межбюджет " sheetId="1" r:id="rId1"/>
    <sheet name="межбюджет 2022-23" sheetId="2" r:id="rId2"/>
    <sheet name="доход" sheetId="3" r:id="rId3"/>
    <sheet name="доход 2021-22" sheetId="4" r:id="rId4"/>
  </sheets>
  <definedNames>
    <definedName name="_xlnm.Print_Area" localSheetId="2">'доход'!$A$1:$C$48</definedName>
    <definedName name="_xlnm.Print_Area" localSheetId="0">'межбюджет '!$A$1:$E$50</definedName>
    <definedName name="_xlnm.Print_Area" localSheetId="1">'межбюджет 2022-23'!$A$1:$D$45</definedName>
  </definedNames>
  <calcPr fullCalcOnLoad="1"/>
</workbook>
</file>

<file path=xl/sharedStrings.xml><?xml version="1.0" encoding="utf-8"?>
<sst xmlns="http://schemas.openxmlformats.org/spreadsheetml/2006/main" count="302" uniqueCount="151">
  <si>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</si>
  <si>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</si>
  <si>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</si>
  <si>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Налог на доходы физических лиц</t>
  </si>
  <si>
    <t>Код бюджетной классификации</t>
  </si>
  <si>
    <t>Наименование</t>
  </si>
  <si>
    <t>1 00 00000 00 0000 000</t>
  </si>
  <si>
    <t>1 01 00000 00 0000 000</t>
  </si>
  <si>
    <t xml:space="preserve">Налоги на прибыль, доходы 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</si>
  <si>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</si>
  <si>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</si>
  <si>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</si>
  <si>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</si>
  <si>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2 02 00000 00 0000 000</t>
  </si>
  <si>
    <t>Всего доходов</t>
  </si>
  <si>
    <t>Налог на имущество физических лиц</t>
  </si>
  <si>
    <t>1 05 00000 00 0000 000</t>
  </si>
  <si>
    <t>Налог на совокупный доход</t>
  </si>
  <si>
    <t>1 11 05000 00 0000 120</t>
  </si>
  <si>
    <t>Налоговые, неналоговые доходы</t>
  </si>
  <si>
    <t>1 08 00000 00 0000 000</t>
  </si>
  <si>
    <t>Государственная пошлина</t>
  </si>
  <si>
    <t xml:space="preserve">Налог на имущество </t>
  </si>
  <si>
    <t>1 14 00000 00 0000 000</t>
  </si>
  <si>
    <t>Доходы от продажи материальных и нематериальных активов</t>
  </si>
  <si>
    <t>Код бюджетной классификации РФ</t>
  </si>
  <si>
    <t>Наименование дохода</t>
  </si>
  <si>
    <t xml:space="preserve">Поступление доходов в бюджет городского округа "Поселок Агинское" </t>
  </si>
  <si>
    <t>Дотации бюджетам субъектов РФ и муниципальных образований</t>
  </si>
  <si>
    <t>Субсидии бюджетам субъектов Российской Федерации и муниципальнвх образований (межбюджетные субсидии)</t>
  </si>
  <si>
    <t>Субвенции бюджетам субъектов РФ и муниципальных образований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</si>
  <si>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</si>
  <si>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</si>
  <si>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</si>
  <si>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</si>
  <si>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</si>
  <si>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</si>
  <si>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</si>
  <si>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</si>
  <si>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</si>
  <si>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1 16 03000 00 0000 000</t>
  </si>
  <si>
    <t>1 16 06000 00 0000 000</t>
  </si>
  <si>
    <t>1 16 08000 00 0000 000</t>
  </si>
  <si>
    <t>1 16 25000 00 0000 000</t>
  </si>
  <si>
    <t>1 16 28000 00 0000 000</t>
  </si>
  <si>
    <t>1 16 30000 00 0000 000</t>
  </si>
  <si>
    <t>1 16 90000 00 0000 000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</si>
  <si>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</si>
  <si>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</si>
  <si>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</si>
  <si>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</si>
  <si>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</si>
  <si>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дорожного движения </t>
  </si>
  <si>
    <t>Прочие поступления от денежных взысканий (штрафов) и иных сумм в возмещение ущерба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</si>
  <si>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</si>
  <si>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</si>
  <si>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</si>
  <si>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</si>
  <si>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- осуществление ГО "Поселок Агинское" функций административного центра Агинского Бурятского округа Забайкальского края</t>
  </si>
  <si>
    <t xml:space="preserve">Субсидии бюджетам субъектов Российской Федерации и муниципальных образований </t>
  </si>
  <si>
    <t>1 03 00000 00 0000 000</t>
  </si>
  <si>
    <t>Налоги на товары (работы,услуги), реализуемые на территории Российской Федерации</t>
  </si>
  <si>
    <t>Единый сельскохозяйственный налог</t>
  </si>
  <si>
    <t>1 03 02000 01 0000 110</t>
  </si>
  <si>
    <t>Акцизы по подакцизным товарам (продукции), производимым на территории РФ</t>
  </si>
  <si>
    <t>Единый налог на вмененный доход для отдельных видов деятельности</t>
  </si>
  <si>
    <t>1 16 43000 00 0000 000</t>
  </si>
  <si>
    <t>Денежные взыскания (штрафы) за нарушение законодательства РФ об административных правонарушениях, предусмотренные ст.25.25 Кодекса РФ об административных правонарушениях</t>
  </si>
  <si>
    <t>1 17 00000 00 0000 000</t>
  </si>
  <si>
    <t>Прочие неналоговые доходы</t>
  </si>
  <si>
    <t>1 17 05000 00 0000 000</t>
  </si>
  <si>
    <t>Налог, взимаемый в связи с применением патентной системы налогообложения</t>
  </si>
  <si>
    <t xml:space="preserve">Доходы от реализации имущества, находящегося в государственной и муниципальной собсвенности (за исключением движимого имущества бюджетных и автономных учреждений, а также имущества государственных и мунипальных унитарных прериятий, в том числе казенных) </t>
  </si>
  <si>
    <t>Налог на добычу полезных ископаемых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</si>
  <si>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</si>
  <si>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- на реализацию ЗЗК "Об отдельных вопросах в сфере образования" в части увеличения педагогическим работникам тарифной ставки (должностного оклада) на 25% в поселках городского типа (рабочих поселках) (кроме педагогических работников муниципальных общеобразовательных организаций)</t>
  </si>
  <si>
    <t>2 02 15001 00 0000 150</t>
  </si>
  <si>
    <t>Дотации на выравнивание бюджетной обеспеченности муниицпальных районов (городских округов)</t>
  </si>
  <si>
    <t>2 02 10000 00 0000 150</t>
  </si>
  <si>
    <t>2 02 29999 00 0000 150</t>
  </si>
  <si>
    <t>2 02 02000 00 0000 150</t>
  </si>
  <si>
    <t xml:space="preserve">Прочие субсидии </t>
  </si>
  <si>
    <t>2 02 30000 00 0000 150</t>
  </si>
  <si>
    <t>2 02 30024 00 0000 150</t>
  </si>
  <si>
    <t xml:space="preserve"> Субвенции  местным  бюджетам  на  выполнение          передаваемых
 полномочий субъектов  Российской  Федерации
</t>
  </si>
  <si>
    <t>Единая субвенция на администрирование отдельных государственных полномочий в сфере образования, в сфере социальной защиты населения и на осуществление отдельных государтвенных полномочий в сфере государственного управления, всего</t>
  </si>
  <si>
    <t>в том числе</t>
  </si>
  <si>
    <t>единая субвенция в сфере образования</t>
  </si>
  <si>
    <t>единая субвенция в сфере государственного управления</t>
  </si>
  <si>
    <t>Субвенция на осуществление государственных полномочий в сфере труда</t>
  </si>
  <si>
    <t>Субвенция на осуществление государственных полномочий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</si>
  <si>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мунициапльных общеобразовательных организациях, обеспечение дополнительного образования детей в муниципальных общеобразовательных организациях, всего</t>
  </si>
  <si>
    <t>дошкольное образование</t>
  </si>
  <si>
    <t>общее образование</t>
  </si>
  <si>
    <t>Субвенция на осуществление государственного полномочия по организации и осуществлению деятельности по опеке и попечительству над несовершеннолетними, всего</t>
  </si>
  <si>
    <t>на осуществление выплат</t>
  </si>
  <si>
    <t>на администрирование государственного полномочия</t>
  </si>
  <si>
    <t>Субвенция на 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железнодорожного), всего</t>
  </si>
  <si>
    <t>на организацию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</si>
  <si>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Субвенция на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</si>
  <si>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2 02 01000 00 0000 150</t>
  </si>
  <si>
    <t>2 02 03000 00 0000 150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</si>
  <si>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</si>
  <si>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</si>
  <si>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</si>
  <si>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</si>
  <si>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</si>
  <si>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</si>
  <si>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1 07 00000 00 0000 000</t>
  </si>
  <si>
    <t>1 07 01000 01 0000 110</t>
  </si>
  <si>
    <t>1 08 03000 01 0000 110</t>
  </si>
  <si>
    <t>1 14 02000 00 0000 430</t>
  </si>
  <si>
    <t>1 14 06000 00 0000 430</t>
  </si>
  <si>
    <t>202 29999 00 0000 150</t>
  </si>
  <si>
    <t xml:space="preserve">- на реализацию мероприятия государственной программы РФ "Доступная среда" на обеспечению доступности приоритетных объектов и услуг в приоритетных сферах жизнедеятелности инвалидов и других маломобильных групп населения </t>
  </si>
  <si>
    <t>Субвенция на обеспечение льготным питанием отдельных категорий обучающихся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льготным питанием детей из малоимущих семей, обучающихся в муниципальных общеобразовательных организациях Забайкальского края</t>
  </si>
  <si>
    <t>Субвенция на предоставление компенсации части платы, 
взимаемой с родителей (законных представителей) за присмотр и уход 
за детьми, осваивающими образовательные программы дошкольного 
образования в образовательных организациях</t>
  </si>
  <si>
    <t>Субвенция на на обеспечение отдыха, организацию и обеспечение
оздоровления детей в каникулярное время в муниципальных организациях 
отдыха детей и их оздоровления</t>
  </si>
  <si>
    <t xml:space="preserve">               Объемы межбюджетных трансфертов, получаемых из других бюджетов бюджетной системы на 2021 год </t>
  </si>
  <si>
    <t xml:space="preserve">               Объемы межбюджетных трансфертов, получаемых из других бюджетов бюджетной системы на 2022-2023 гг </t>
  </si>
  <si>
    <t>по основным источникам на 2021 год</t>
  </si>
  <si>
    <t>на 2021 год</t>
  </si>
  <si>
    <t>по основным источникам на плановый период 2022-2023гг</t>
  </si>
  <si>
    <t>2022</t>
  </si>
  <si>
    <t xml:space="preserve">- на софинансирование мероприятий
по модернизации объектов теплоэнергетики и капитального
ремонта объектов коммунальной инфраструктуры, находящихся
в муниципальной собственности
</t>
  </si>
  <si>
    <t>202 25497 04 0000 150</t>
  </si>
  <si>
    <t>Иные иежбюджетные трансферты</t>
  </si>
  <si>
    <t>202 49999 00 0000 150</t>
  </si>
  <si>
    <t>2 02 49999 00 0000 150</t>
  </si>
  <si>
    <t>Единый налог на вмененный доход для отдельных видов деятельности (по принятии НПА, будет заменено)</t>
  </si>
  <si>
    <t>Иные межбюджетные трансферты</t>
  </si>
  <si>
    <t>1 чтение</t>
  </si>
  <si>
    <t>2 чтение</t>
  </si>
  <si>
    <t>202 25516 00 0000 150</t>
  </si>
  <si>
    <t>На реализацию мероприятий по укреплению единства российской нации и этнокультурному развитию народов России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</si>
  <si>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</si>
  <si>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202 25304 04 0000 150</t>
  </si>
  <si>
    <t xml:space="preserve">Субвенция бюджетам муниципальных районов, муниципальных округов и городских округов на приобретение (строительство) жилых помещений в целях исполнения вступивших 
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
</t>
  </si>
  <si>
    <t xml:space="preserve">Субсидии бюджетам муниципальных районов, городских округов, городских поселений на реализацию мероприятий по предоставлению молодым семьям социальных выплат на приобретение жилья или строительство индивидуального жилого дома
</t>
  </si>
  <si>
    <t xml:space="preserve">единая субвенция в сфере социальной защиты населения
</t>
  </si>
  <si>
    <t>Субвенция бюджетам муниципальных районов муниципальных округов и городских округов на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</t>
  </si>
  <si>
    <t>Субвенция на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</si>
  <si>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Субвенция бюджетам муниципальных районов, муниципальных и городских округов на осуществление государственных полномочий по составлению изменению) списков кандидатов в присяжные заседатели федеральных судов общей юрисдикции в Российской Федерации 
</t>
  </si>
  <si>
    <t xml:space="preserve">Иные межбюджетные трансферты бюджетам муниципальных районов, муниципальных и городских округов  на обеспечение выплат районных коэффициентов и процентных 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
</t>
  </si>
  <si>
    <t xml:space="preserve">Иные межбюджетные трансферты бюджетам муниципальных районов и городских округов на строительство и ремонт автомобильных дорог местного значения в рамках реализации мероприятий Плана социального развития центров
экономического роста Забайкальского края 
</t>
  </si>
  <si>
    <t xml:space="preserve">Иные межбюджетные трансферты бюджетам муниципальных районов, муниципальных и городских округов на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
</t>
  </si>
  <si>
    <t xml:space="preserve">Иные межбюджетные трансферты бюджетам муниципальных районов и городских округов на организацию и проведение Международного бурятского фестиваля "Алтаргана" 
</t>
  </si>
  <si>
    <t xml:space="preserve">Иные межбюджетные трансферты бюджетам  муниципальных районов, муниципальных и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
</t>
  </si>
  <si>
    <t>единая субвенция в сфере социальной защиты населения</t>
  </si>
  <si>
    <t xml:space="preserve">Упрощенная система налогообложения
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</si>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</sst>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00"/>
    <numFmt numFmtId="175" formatCode="#,##0.00&quot;р.&quot;"/>
    <numFmt numFmtId="176" formatCode="[$-FC19]d\ mmmm\ yyyy\ &quot;г.&quot;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0.0000E+00"/>
    <numFmt numFmtId="180" formatCode="0.000E+00"/>
    <numFmt numFmtId="181" formatCode="0.0E+00"/>
    <numFmt numFmtId="182" formatCode="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Segoe U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4" fontId="1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 horizontal="right" vertical="top" wrapText="1"/>
    </xf>
    <xf numFmtId="192" fontId="13" fillId="0" borderId="10" xfId="0" applyNumberFormat="1" applyFont="1" applyFill="1" applyBorder="1" applyAlignment="1">
      <alignment horizontal="right" vertical="top" wrapText="1"/>
    </xf>
    <xf numFmtId="192" fontId="10" fillId="0" borderId="10" xfId="0" applyNumberFormat="1" applyFont="1" applyFill="1" applyBorder="1" applyAlignment="1">
      <alignment horizontal="right" vertical="center"/>
    </xf>
    <xf numFmtId="192" fontId="9" fillId="0" borderId="10" xfId="0" applyNumberFormat="1" applyFont="1" applyFill="1" applyBorder="1" applyAlignment="1">
      <alignment horizontal="right" vertical="top" wrapText="1"/>
    </xf>
    <xf numFmtId="192" fontId="49" fillId="0" borderId="10" xfId="0" applyNumberFormat="1" applyFont="1" applyFill="1" applyBorder="1" applyAlignment="1">
      <alignment horizontal="right" vertical="top" wrapText="1"/>
    </xf>
    <xf numFmtId="192" fontId="10" fillId="0" borderId="10" xfId="0" applyNumberFormat="1" applyFont="1" applyFill="1" applyBorder="1" applyAlignment="1">
      <alignment horizontal="right" vertical="top" wrapText="1"/>
    </xf>
    <xf numFmtId="192" fontId="12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justify" wrapText="1"/>
    </xf>
    <xf numFmtId="0" fontId="52" fillId="0" borderId="10" xfId="0" applyFont="1" applyFill="1" applyBorder="1" applyAlignment="1">
      <alignment horizontal="center" vertical="justify"/>
    </xf>
    <xf numFmtId="0" fontId="52" fillId="0" borderId="0" xfId="0" applyFont="1" applyFill="1" applyAlignment="1">
      <alignment horizontal="center" vertical="justify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192" fontId="52" fillId="0" borderId="10" xfId="0" applyNumberFormat="1" applyFont="1" applyFill="1" applyBorder="1" applyAlignment="1">
      <alignment horizontal="right" wrapText="1"/>
    </xf>
    <xf numFmtId="0" fontId="5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192" fontId="50" fillId="0" borderId="10" xfId="0" applyNumberFormat="1" applyFont="1" applyFill="1" applyBorder="1" applyAlignment="1">
      <alignment horizontal="right" wrapText="1"/>
    </xf>
    <xf numFmtId="192" fontId="50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 wrapText="1"/>
    </xf>
    <xf numFmtId="0" fontId="50" fillId="0" borderId="10" xfId="53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49" fontId="50" fillId="0" borderId="10" xfId="53" applyNumberFormat="1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vertical="top" wrapText="1"/>
    </xf>
    <xf numFmtId="0" fontId="50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/>
    </xf>
    <xf numFmtId="192" fontId="52" fillId="0" borderId="10" xfId="0" applyNumberFormat="1" applyFont="1" applyFill="1" applyBorder="1" applyAlignment="1">
      <alignment horizontal="right"/>
    </xf>
    <xf numFmtId="192" fontId="10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192" fontId="52" fillId="0" borderId="10" xfId="0" applyNumberFormat="1" applyFont="1" applyFill="1" applyBorder="1" applyAlignment="1">
      <alignment horizontal="right" vertical="center" wrapText="1"/>
    </xf>
    <xf numFmtId="192" fontId="50" fillId="0" borderId="10" xfId="0" applyNumberFormat="1" applyFont="1" applyFill="1" applyBorder="1" applyAlignment="1">
      <alignment vertical="center"/>
    </xf>
    <xf numFmtId="0" fontId="50" fillId="0" borderId="10" xfId="53" applyFont="1" applyFill="1" applyBorder="1" applyAlignment="1">
      <alignment horizontal="left" wrapText="1"/>
      <protection/>
    </xf>
    <xf numFmtId="192" fontId="50" fillId="0" borderId="10" xfId="0" applyNumberFormat="1" applyFont="1" applyFill="1" applyBorder="1" applyAlignment="1">
      <alignment horizontal="right" vertical="center" wrapText="1"/>
    </xf>
    <xf numFmtId="49" fontId="50" fillId="0" borderId="10" xfId="53" applyNumberFormat="1" applyFont="1" applyFill="1" applyBorder="1" applyAlignment="1">
      <alignment horizontal="left" wrapText="1"/>
      <protection/>
    </xf>
    <xf numFmtId="49" fontId="50" fillId="0" borderId="10" xfId="0" applyNumberFormat="1" applyFont="1" applyFill="1" applyBorder="1" applyAlignment="1">
      <alignment wrapText="1"/>
    </xf>
    <xf numFmtId="0" fontId="50" fillId="0" borderId="10" xfId="0" applyNumberFormat="1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left" wrapText="1"/>
    </xf>
    <xf numFmtId="0" fontId="5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wrapText="1"/>
    </xf>
    <xf numFmtId="192" fontId="52" fillId="0" borderId="10" xfId="0" applyNumberFormat="1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92" fontId="50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75" zoomScaleNormal="75" zoomScaleSheetLayoutView="75" zoomScalePageLayoutView="0" workbookViewId="0" topLeftCell="A42">
      <selection activeCell="D51" sqref="D51"/>
    </sheetView>
  </sheetViews>
  <sheetFormatPr defaultColWidth="9.00390625" defaultRowHeight="12.75"/>
  <cols>
    <col min="1" max="1" width="44.00390625" style="49" customWidth="1"/>
    <col min="2" max="2" width="93.25390625" style="50" customWidth="1"/>
    <col min="3" max="3" width="17.875" style="50" customWidth="1"/>
    <col min="4" max="4" width="18.375" style="50" customWidth="1"/>
    <col min="5" max="5" width="19.625" style="50" customWidth="1"/>
    <col min="6" max="16384" width="9.125" style="50" customWidth="1"/>
  </cols>
  <sheetData>
    <row r="1" ht="18.75">
      <c r="C1" s="51"/>
    </row>
    <row r="2" ht="18.75">
      <c r="C2" s="51"/>
    </row>
    <row r="3" spans="1:3" ht="61.5" customHeight="1">
      <c r="A3" s="87" t="s">
        <v>118</v>
      </c>
      <c r="B3" s="87"/>
      <c r="C3" s="87"/>
    </row>
    <row r="4" spans="1:5" s="54" customFormat="1" ht="18.75">
      <c r="A4" s="52" t="s">
        <v>25</v>
      </c>
      <c r="B4" s="52" t="s">
        <v>26</v>
      </c>
      <c r="C4" s="52" t="s">
        <v>131</v>
      </c>
      <c r="D4" s="52" t="s">
        <v>132</v>
      </c>
      <c r="E4" s="53"/>
    </row>
    <row r="5" spans="1:5" s="58" customFormat="1" ht="21.75" customHeight="1">
      <c r="A5" s="55" t="s">
        <v>12</v>
      </c>
      <c r="B5" s="56" t="s">
        <v>1</v>
      </c>
      <c r="C5" s="57">
        <f>SUM(C6)</f>
        <v>478401.8</v>
      </c>
      <c r="D5" s="57">
        <f>SUM(D6)</f>
        <v>563624.6000000001</v>
      </c>
      <c r="E5" s="57">
        <f>SUM(E6)</f>
        <v>85223.1</v>
      </c>
    </row>
    <row r="6" spans="1:5" s="58" customFormat="1" ht="56.25">
      <c r="A6" s="55" t="s">
        <v>13</v>
      </c>
      <c r="B6" s="56" t="s">
        <v>2</v>
      </c>
      <c r="C6" s="57">
        <f>C7+C10+C19+C46</f>
        <v>478401.8</v>
      </c>
      <c r="D6" s="57">
        <f>D7+D10+D19+D46</f>
        <v>563624.6000000001</v>
      </c>
      <c r="E6" s="57">
        <f>E7+E10+E19+E46</f>
        <v>85223.1</v>
      </c>
    </row>
    <row r="7" spans="1:5" s="58" customFormat="1" ht="23.25" customHeight="1">
      <c r="A7" s="55" t="s">
        <v>78</v>
      </c>
      <c r="B7" s="56" t="s">
        <v>28</v>
      </c>
      <c r="C7" s="57">
        <f>C9</f>
        <v>71652</v>
      </c>
      <c r="D7" s="57">
        <f>D9</f>
        <v>93062</v>
      </c>
      <c r="E7" s="57">
        <f>E9</f>
        <v>21410</v>
      </c>
    </row>
    <row r="8" spans="1:5" ht="37.5" hidden="1">
      <c r="A8" s="59" t="s">
        <v>56</v>
      </c>
      <c r="B8" s="60" t="s">
        <v>57</v>
      </c>
      <c r="C8" s="61"/>
      <c r="D8" s="61"/>
      <c r="E8" s="62"/>
    </row>
    <row r="9" spans="1:5" ht="37.5">
      <c r="A9" s="59" t="s">
        <v>76</v>
      </c>
      <c r="B9" s="60" t="s">
        <v>77</v>
      </c>
      <c r="C9" s="61">
        <v>71652</v>
      </c>
      <c r="D9" s="61">
        <v>93062</v>
      </c>
      <c r="E9" s="62">
        <f>D9-C9</f>
        <v>21410</v>
      </c>
    </row>
    <row r="10" spans="1:5" s="58" customFormat="1" ht="37.5">
      <c r="A10" s="63" t="s">
        <v>80</v>
      </c>
      <c r="B10" s="56" t="s">
        <v>59</v>
      </c>
      <c r="C10" s="57">
        <f>C11+C18+C16+C17</f>
        <v>42890.600000000006</v>
      </c>
      <c r="D10" s="57">
        <f>D11+D18+D16+D17</f>
        <v>81397.09999999999</v>
      </c>
      <c r="E10" s="57">
        <f>E11+E18+E16+E17</f>
        <v>38506.49999999999</v>
      </c>
    </row>
    <row r="11" spans="1:5" s="65" customFormat="1" ht="20.25" customHeight="1">
      <c r="A11" s="59" t="s">
        <v>79</v>
      </c>
      <c r="B11" s="64" t="s">
        <v>81</v>
      </c>
      <c r="C11" s="61">
        <f>C12+C15++C13+C14</f>
        <v>6133.8</v>
      </c>
      <c r="D11" s="61">
        <f>D12+D15++D13+D14</f>
        <v>16818</v>
      </c>
      <c r="E11" s="61">
        <f>E12+E15++E13+E14</f>
        <v>10684.2</v>
      </c>
    </row>
    <row r="12" spans="1:5" s="65" customFormat="1" ht="93.75">
      <c r="A12" s="59" t="s">
        <v>113</v>
      </c>
      <c r="B12" s="66" t="s">
        <v>75</v>
      </c>
      <c r="C12" s="61">
        <v>2427.3</v>
      </c>
      <c r="D12" s="61">
        <v>2596.2</v>
      </c>
      <c r="E12" s="62">
        <f aca="true" t="shared" si="0" ref="E12:E18">D12-C12</f>
        <v>168.89999999999964</v>
      </c>
    </row>
    <row r="13" spans="1:5" s="65" customFormat="1" ht="75">
      <c r="A13" s="59" t="s">
        <v>113</v>
      </c>
      <c r="B13" s="66" t="s">
        <v>114</v>
      </c>
      <c r="C13" s="61">
        <v>700</v>
      </c>
      <c r="D13" s="61"/>
      <c r="E13" s="62">
        <f t="shared" si="0"/>
        <v>-700</v>
      </c>
    </row>
    <row r="14" spans="1:5" s="65" customFormat="1" ht="93.75">
      <c r="A14" s="59" t="s">
        <v>113</v>
      </c>
      <c r="B14" s="66" t="s">
        <v>124</v>
      </c>
      <c r="C14" s="61">
        <v>6.5</v>
      </c>
      <c r="D14" s="61">
        <v>3221.8</v>
      </c>
      <c r="E14" s="62">
        <f t="shared" si="0"/>
        <v>3215.3</v>
      </c>
    </row>
    <row r="15" spans="1:5" s="65" customFormat="1" ht="37.5">
      <c r="A15" s="59" t="s">
        <v>113</v>
      </c>
      <c r="B15" s="66" t="s">
        <v>58</v>
      </c>
      <c r="C15" s="61">
        <v>3000</v>
      </c>
      <c r="D15" s="61">
        <v>11000</v>
      </c>
      <c r="E15" s="62">
        <f t="shared" si="0"/>
        <v>8000</v>
      </c>
    </row>
    <row r="16" spans="1:5" s="65" customFormat="1" ht="37.5">
      <c r="A16" s="59" t="s">
        <v>133</v>
      </c>
      <c r="B16" s="66" t="s">
        <v>134</v>
      </c>
      <c r="C16" s="61">
        <v>0</v>
      </c>
      <c r="D16" s="61">
        <v>194.6</v>
      </c>
      <c r="E16" s="62">
        <f t="shared" si="0"/>
        <v>194.6</v>
      </c>
    </row>
    <row r="17" spans="1:5" s="65" customFormat="1" ht="56.25">
      <c r="A17" s="59" t="s">
        <v>136</v>
      </c>
      <c r="B17" s="66" t="s">
        <v>135</v>
      </c>
      <c r="C17" s="61">
        <v>0</v>
      </c>
      <c r="D17" s="61">
        <v>25859.3</v>
      </c>
      <c r="E17" s="62">
        <f t="shared" si="0"/>
        <v>25859.3</v>
      </c>
    </row>
    <row r="18" spans="1:5" s="65" customFormat="1" ht="93.75">
      <c r="A18" s="59" t="s">
        <v>125</v>
      </c>
      <c r="B18" s="66" t="s">
        <v>138</v>
      </c>
      <c r="C18" s="61">
        <v>36756.8</v>
      </c>
      <c r="D18" s="61">
        <v>38525.2</v>
      </c>
      <c r="E18" s="62">
        <f t="shared" si="0"/>
        <v>1768.3999999999942</v>
      </c>
    </row>
    <row r="19" spans="1:5" ht="42" customHeight="1">
      <c r="A19" s="63" t="s">
        <v>82</v>
      </c>
      <c r="B19" s="56" t="s">
        <v>30</v>
      </c>
      <c r="C19" s="57">
        <f>C20</f>
        <v>321256.4</v>
      </c>
      <c r="D19" s="57">
        <f>D20</f>
        <v>339567.8000000001</v>
      </c>
      <c r="E19" s="57">
        <f>E20</f>
        <v>18311.70000000002</v>
      </c>
    </row>
    <row r="20" spans="1:5" ht="56.25">
      <c r="A20" s="59"/>
      <c r="B20" s="60" t="s">
        <v>84</v>
      </c>
      <c r="C20" s="61">
        <f>C21++C26+C27+C28+C32+C33+C34+C38+C42+C43</f>
        <v>321256.4</v>
      </c>
      <c r="D20" s="61">
        <f>D21+D26+D27+D28+D32+D33+D34+D38+D42+D43+D44+D45</f>
        <v>339567.8000000001</v>
      </c>
      <c r="E20" s="61">
        <f>E21+E26+E27+E28+E32+E33+E34+E38+E42+E43+E44+E45</f>
        <v>18311.70000000002</v>
      </c>
    </row>
    <row r="21" spans="1:5" ht="75">
      <c r="A21" s="59"/>
      <c r="B21" s="67" t="s">
        <v>85</v>
      </c>
      <c r="C21" s="61">
        <f>C23+C24</f>
        <v>650.8000000000001</v>
      </c>
      <c r="D21" s="61">
        <f>D23+D24+D25</f>
        <v>723.2</v>
      </c>
      <c r="E21" s="61">
        <f>E23+E24+E25</f>
        <v>72.39999999999998</v>
      </c>
    </row>
    <row r="22" spans="1:5" ht="18.75">
      <c r="A22" s="59"/>
      <c r="B22" s="67" t="s">
        <v>86</v>
      </c>
      <c r="C22" s="61"/>
      <c r="D22" s="61"/>
      <c r="E22" s="62"/>
    </row>
    <row r="23" spans="1:5" ht="18.75">
      <c r="A23" s="59"/>
      <c r="B23" s="67" t="s">
        <v>88</v>
      </c>
      <c r="C23" s="61">
        <v>523.2</v>
      </c>
      <c r="D23" s="61">
        <v>561.6</v>
      </c>
      <c r="E23" s="62">
        <f>D23-C23</f>
        <v>38.39999999999998</v>
      </c>
    </row>
    <row r="24" spans="1:5" ht="18.75">
      <c r="A24" s="59"/>
      <c r="B24" s="67" t="s">
        <v>87</v>
      </c>
      <c r="C24" s="61">
        <v>127.6</v>
      </c>
      <c r="D24" s="61">
        <v>159.1</v>
      </c>
      <c r="E24" s="62">
        <f>D24-C24</f>
        <v>31.5</v>
      </c>
    </row>
    <row r="25" spans="1:5" ht="18.75">
      <c r="A25" s="59"/>
      <c r="B25" s="67" t="s">
        <v>148</v>
      </c>
      <c r="C25" s="61"/>
      <c r="D25" s="61">
        <v>2.5</v>
      </c>
      <c r="E25" s="62">
        <f>D25-C25</f>
        <v>2.5</v>
      </c>
    </row>
    <row r="26" spans="1:5" ht="18.75">
      <c r="A26" s="59"/>
      <c r="B26" s="68" t="s">
        <v>89</v>
      </c>
      <c r="C26" s="61">
        <v>418.2</v>
      </c>
      <c r="D26" s="61">
        <v>438.3</v>
      </c>
      <c r="E26" s="62">
        <f>D26-C26</f>
        <v>20.100000000000023</v>
      </c>
    </row>
    <row r="27" spans="1:5" ht="56.25">
      <c r="A27" s="59"/>
      <c r="B27" s="67" t="s">
        <v>90</v>
      </c>
      <c r="C27" s="61">
        <v>11.4</v>
      </c>
      <c r="D27" s="61">
        <v>7</v>
      </c>
      <c r="E27" s="62">
        <f>D27-C27</f>
        <v>-4.4</v>
      </c>
    </row>
    <row r="28" spans="1:5" ht="150">
      <c r="A28" s="59"/>
      <c r="B28" s="67" t="s">
        <v>91</v>
      </c>
      <c r="C28" s="61">
        <v>287470.4</v>
      </c>
      <c r="D28" s="61">
        <f>D30+D31</f>
        <v>304100</v>
      </c>
      <c r="E28" s="61">
        <f>E30+E31</f>
        <v>16629.60000000002</v>
      </c>
    </row>
    <row r="29" spans="1:5" ht="18.75">
      <c r="A29" s="59"/>
      <c r="B29" s="69" t="s">
        <v>86</v>
      </c>
      <c r="C29" s="61"/>
      <c r="D29" s="61"/>
      <c r="E29" s="62"/>
    </row>
    <row r="30" spans="1:5" ht="18.75">
      <c r="A30" s="59"/>
      <c r="B30" s="67" t="s">
        <v>92</v>
      </c>
      <c r="C30" s="61">
        <v>128289.5</v>
      </c>
      <c r="D30" s="61">
        <v>112036.3</v>
      </c>
      <c r="E30" s="62">
        <f>D30-C30</f>
        <v>-16253.199999999997</v>
      </c>
    </row>
    <row r="31" spans="1:5" ht="18.75">
      <c r="A31" s="59"/>
      <c r="B31" s="67" t="s">
        <v>93</v>
      </c>
      <c r="C31" s="61">
        <v>159180.9</v>
      </c>
      <c r="D31" s="61">
        <v>192063.7</v>
      </c>
      <c r="E31" s="62">
        <f>D31-C31</f>
        <v>32882.80000000002</v>
      </c>
    </row>
    <row r="32" spans="1:5" ht="112.5">
      <c r="A32" s="59"/>
      <c r="B32" s="67" t="s">
        <v>115</v>
      </c>
      <c r="C32" s="61">
        <v>14009.7</v>
      </c>
      <c r="D32" s="61">
        <v>13107.2</v>
      </c>
      <c r="E32" s="62">
        <f>D32-C32</f>
        <v>-902.5</v>
      </c>
    </row>
    <row r="33" spans="1:5" ht="75">
      <c r="A33" s="59"/>
      <c r="B33" s="67" t="s">
        <v>116</v>
      </c>
      <c r="C33" s="61">
        <v>3157.3</v>
      </c>
      <c r="D33" s="61">
        <v>3068.2</v>
      </c>
      <c r="E33" s="62">
        <f>D33-C33</f>
        <v>-89.10000000000036</v>
      </c>
    </row>
    <row r="34" spans="1:5" ht="56.25">
      <c r="A34" s="59"/>
      <c r="B34" s="67" t="s">
        <v>94</v>
      </c>
      <c r="C34" s="61">
        <v>9968.5</v>
      </c>
      <c r="D34" s="61">
        <f>D36+D37</f>
        <v>9978.4</v>
      </c>
      <c r="E34" s="61">
        <f>E36+E37</f>
        <v>9.900000000000091</v>
      </c>
    </row>
    <row r="35" spans="1:5" ht="18.75">
      <c r="A35" s="59"/>
      <c r="B35" s="67" t="s">
        <v>86</v>
      </c>
      <c r="C35" s="61"/>
      <c r="D35" s="61"/>
      <c r="E35" s="62"/>
    </row>
    <row r="36" spans="1:5" ht="18.75">
      <c r="A36" s="41"/>
      <c r="B36" s="70" t="s">
        <v>95</v>
      </c>
      <c r="C36" s="62">
        <v>8395</v>
      </c>
      <c r="D36" s="62">
        <v>7870</v>
      </c>
      <c r="E36" s="62">
        <f>D36-C36</f>
        <v>-525</v>
      </c>
    </row>
    <row r="37" spans="1:5" ht="18.75">
      <c r="A37" s="41"/>
      <c r="B37" s="70" t="s">
        <v>96</v>
      </c>
      <c r="C37" s="62">
        <v>1573.5</v>
      </c>
      <c r="D37" s="62">
        <v>2108.4</v>
      </c>
      <c r="E37" s="62">
        <f>D37-C37</f>
        <v>534.9000000000001</v>
      </c>
    </row>
    <row r="38" spans="1:5" ht="93.75">
      <c r="A38" s="70"/>
      <c r="B38" s="23" t="s">
        <v>97</v>
      </c>
      <c r="C38" s="62">
        <v>1298.6</v>
      </c>
      <c r="D38" s="62">
        <f>D40+D41</f>
        <v>1126.7</v>
      </c>
      <c r="E38" s="62">
        <f>E40+E41</f>
        <v>-171.59999999999997</v>
      </c>
    </row>
    <row r="39" spans="1:5" ht="18.75">
      <c r="A39" s="41"/>
      <c r="B39" s="70" t="s">
        <v>86</v>
      </c>
      <c r="C39" s="62"/>
      <c r="D39" s="62"/>
      <c r="E39" s="62"/>
    </row>
    <row r="40" spans="1:5" ht="75">
      <c r="A40" s="41"/>
      <c r="B40" s="23" t="s">
        <v>98</v>
      </c>
      <c r="C40" s="62">
        <v>1297</v>
      </c>
      <c r="D40" s="62">
        <v>1125.7</v>
      </c>
      <c r="E40" s="62">
        <f aca="true" t="shared" si="1" ref="E40:E45">D40-C40</f>
        <v>-171.29999999999995</v>
      </c>
    </row>
    <row r="41" spans="1:5" ht="18.75">
      <c r="A41" s="41"/>
      <c r="B41" s="70" t="s">
        <v>96</v>
      </c>
      <c r="C41" s="62">
        <v>1.3</v>
      </c>
      <c r="D41" s="62">
        <v>1</v>
      </c>
      <c r="E41" s="62">
        <f t="shared" si="1"/>
        <v>-0.30000000000000004</v>
      </c>
    </row>
    <row r="42" spans="1:5" ht="56.25">
      <c r="A42" s="41"/>
      <c r="B42" s="23" t="s">
        <v>99</v>
      </c>
      <c r="C42" s="62">
        <v>225.2</v>
      </c>
      <c r="D42" s="62">
        <v>326.5</v>
      </c>
      <c r="E42" s="62">
        <f t="shared" si="1"/>
        <v>101.30000000000001</v>
      </c>
    </row>
    <row r="43" spans="1:5" ht="56.25">
      <c r="A43" s="41"/>
      <c r="B43" s="23" t="s">
        <v>117</v>
      </c>
      <c r="C43" s="62">
        <v>4046.3</v>
      </c>
      <c r="D43" s="62">
        <v>5088.9</v>
      </c>
      <c r="E43" s="62">
        <f t="shared" si="1"/>
        <v>1042.5999999999995</v>
      </c>
    </row>
    <row r="44" spans="1:5" ht="150">
      <c r="A44" s="41"/>
      <c r="B44" s="23" t="s">
        <v>137</v>
      </c>
      <c r="C44" s="62"/>
      <c r="D44" s="62">
        <v>1587</v>
      </c>
      <c r="E44" s="62">
        <f t="shared" si="1"/>
        <v>1587</v>
      </c>
    </row>
    <row r="45" spans="1:5" ht="93.75">
      <c r="A45" s="41"/>
      <c r="B45" s="23" t="s">
        <v>142</v>
      </c>
      <c r="C45" s="62"/>
      <c r="D45" s="62">
        <v>16.4</v>
      </c>
      <c r="E45" s="62">
        <f t="shared" si="1"/>
        <v>16.4</v>
      </c>
    </row>
    <row r="46" spans="1:5" ht="18.75">
      <c r="A46" s="39" t="s">
        <v>127</v>
      </c>
      <c r="B46" s="40" t="s">
        <v>126</v>
      </c>
      <c r="C46" s="71">
        <f>C47+C48+C49</f>
        <v>42602.8</v>
      </c>
      <c r="D46" s="71">
        <f>D47+D48+D49</f>
        <v>49597.700000000004</v>
      </c>
      <c r="E46" s="71">
        <f>E47+E48+E49</f>
        <v>6994.899999999997</v>
      </c>
    </row>
    <row r="47" spans="1:5" ht="112.5">
      <c r="A47" s="41"/>
      <c r="B47" s="23" t="s">
        <v>144</v>
      </c>
      <c r="C47" s="62">
        <v>42602.8</v>
      </c>
      <c r="D47" s="62">
        <v>42526</v>
      </c>
      <c r="E47" s="62">
        <f>D47-C47</f>
        <v>-76.80000000000291</v>
      </c>
    </row>
    <row r="48" spans="1:5" ht="150">
      <c r="A48" s="41"/>
      <c r="B48" s="23" t="s">
        <v>145</v>
      </c>
      <c r="C48" s="62"/>
      <c r="D48" s="62">
        <v>2687.3</v>
      </c>
      <c r="E48" s="62">
        <f>D48-C48</f>
        <v>2687.3</v>
      </c>
    </row>
    <row r="49" spans="1:5" ht="75">
      <c r="A49" s="41"/>
      <c r="B49" s="23" t="s">
        <v>146</v>
      </c>
      <c r="C49" s="62"/>
      <c r="D49" s="62">
        <v>4384.4</v>
      </c>
      <c r="E49" s="62">
        <f>D49-C49</f>
        <v>4384.4</v>
      </c>
    </row>
    <row r="50" ht="18.75">
      <c r="D50" s="93">
        <f>D49+D48+D47+D45+D44++D43+D42+D38+D34+D33+D32+D28+D27+D26+D21+D18+D17+D16+D15+D14+D12</f>
        <v>470562.6</v>
      </c>
    </row>
  </sheetData>
  <sheetProtection/>
  <mergeCells count="1">
    <mergeCell ref="A3:C3"/>
  </mergeCell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view="pageBreakPreview" zoomScale="86" zoomScaleNormal="75" zoomScaleSheetLayoutView="86" zoomScalePageLayoutView="0" workbookViewId="0" topLeftCell="A12">
      <selection activeCell="C9" sqref="C9:D9"/>
    </sheetView>
  </sheetViews>
  <sheetFormatPr defaultColWidth="9.00390625" defaultRowHeight="12.75"/>
  <cols>
    <col min="1" max="1" width="41.875" style="49" customWidth="1"/>
    <col min="2" max="2" width="93.25390625" style="50" customWidth="1"/>
    <col min="3" max="3" width="17.875" style="50" customWidth="1"/>
    <col min="4" max="4" width="17.125" style="50" customWidth="1"/>
    <col min="5" max="5" width="18.125" style="50" customWidth="1"/>
    <col min="6" max="16384" width="9.125" style="50" customWidth="1"/>
  </cols>
  <sheetData>
    <row r="1" ht="18.75">
      <c r="C1" s="51"/>
    </row>
    <row r="2" ht="18.75">
      <c r="C2" s="51"/>
    </row>
    <row r="3" spans="1:4" ht="61.5" customHeight="1">
      <c r="A3" s="87" t="s">
        <v>119</v>
      </c>
      <c r="B3" s="87"/>
      <c r="C3" s="87"/>
      <c r="D3" s="87"/>
    </row>
    <row r="4" spans="1:4" ht="37.5">
      <c r="A4" s="73" t="s">
        <v>25</v>
      </c>
      <c r="B4" s="73" t="s">
        <v>26</v>
      </c>
      <c r="C4" s="73">
        <v>2022</v>
      </c>
      <c r="D4" s="41">
        <v>2023</v>
      </c>
    </row>
    <row r="5" spans="1:4" ht="18.75">
      <c r="A5" s="74" t="s">
        <v>12</v>
      </c>
      <c r="B5" s="40" t="s">
        <v>1</v>
      </c>
      <c r="C5" s="75">
        <f>SUM(C6)</f>
        <v>473621.4</v>
      </c>
      <c r="D5" s="75">
        <f>SUM(D6)</f>
        <v>466071.30000000005</v>
      </c>
    </row>
    <row r="6" spans="1:4" ht="56.25">
      <c r="A6" s="74" t="s">
        <v>13</v>
      </c>
      <c r="B6" s="40" t="s">
        <v>2</v>
      </c>
      <c r="C6" s="75">
        <f>C7+C9+C16+C43</f>
        <v>473621.4</v>
      </c>
      <c r="D6" s="75">
        <f>D7+D9+D16+D43</f>
        <v>466071.30000000005</v>
      </c>
    </row>
    <row r="7" spans="1:4" ht="18.75">
      <c r="A7" s="74" t="s">
        <v>78</v>
      </c>
      <c r="B7" s="40" t="s">
        <v>28</v>
      </c>
      <c r="C7" s="75">
        <f>C8</f>
        <v>77274</v>
      </c>
      <c r="D7" s="75">
        <f>D8</f>
        <v>65638</v>
      </c>
    </row>
    <row r="8" spans="1:4" ht="37.5">
      <c r="A8" s="73" t="s">
        <v>76</v>
      </c>
      <c r="B8" s="23" t="s">
        <v>77</v>
      </c>
      <c r="C8" s="76">
        <v>77274</v>
      </c>
      <c r="D8" s="76">
        <v>65638</v>
      </c>
    </row>
    <row r="9" spans="1:4" ht="37.5">
      <c r="A9" s="74" t="s">
        <v>80</v>
      </c>
      <c r="B9" s="40" t="s">
        <v>59</v>
      </c>
      <c r="C9" s="75">
        <f>C10+C14+C15</f>
        <v>81649.9</v>
      </c>
      <c r="D9" s="75">
        <f>D10+D14+D15</f>
        <v>79631.2</v>
      </c>
    </row>
    <row r="10" spans="1:4" ht="18.75">
      <c r="A10" s="73" t="s">
        <v>79</v>
      </c>
      <c r="B10" s="77" t="s">
        <v>81</v>
      </c>
      <c r="C10" s="78">
        <f>C11+C13++C12</f>
        <v>13317</v>
      </c>
      <c r="D10" s="78">
        <f>D11+D13++D12</f>
        <v>13373.3</v>
      </c>
    </row>
    <row r="11" spans="1:4" ht="93.75">
      <c r="A11" s="73" t="s">
        <v>113</v>
      </c>
      <c r="B11" s="79" t="s">
        <v>75</v>
      </c>
      <c r="C11" s="76">
        <v>2234.6</v>
      </c>
      <c r="D11" s="76">
        <v>2290.9</v>
      </c>
    </row>
    <row r="12" spans="1:4" ht="75">
      <c r="A12" s="73" t="s">
        <v>113</v>
      </c>
      <c r="B12" s="79" t="s">
        <v>114</v>
      </c>
      <c r="C12" s="76">
        <v>82.4</v>
      </c>
      <c r="D12" s="76">
        <v>82.4</v>
      </c>
    </row>
    <row r="13" spans="1:4" ht="37.5">
      <c r="A13" s="73" t="s">
        <v>113</v>
      </c>
      <c r="B13" s="79" t="s">
        <v>58</v>
      </c>
      <c r="C13" s="76">
        <v>11000</v>
      </c>
      <c r="D13" s="76">
        <v>11000</v>
      </c>
    </row>
    <row r="14" spans="1:4" ht="93.75">
      <c r="A14" s="73" t="s">
        <v>125</v>
      </c>
      <c r="B14" s="79" t="s">
        <v>138</v>
      </c>
      <c r="C14" s="76">
        <v>41414.6</v>
      </c>
      <c r="D14" s="76">
        <v>40448.6</v>
      </c>
    </row>
    <row r="15" spans="1:4" ht="56.25">
      <c r="A15" s="73" t="s">
        <v>136</v>
      </c>
      <c r="B15" s="79" t="s">
        <v>135</v>
      </c>
      <c r="C15" s="76">
        <v>26918.3</v>
      </c>
      <c r="D15" s="76">
        <v>25809.3</v>
      </c>
    </row>
    <row r="16" spans="1:4" ht="18.75">
      <c r="A16" s="74" t="s">
        <v>82</v>
      </c>
      <c r="B16" s="40" t="s">
        <v>30</v>
      </c>
      <c r="C16" s="75">
        <f>C17</f>
        <v>292230</v>
      </c>
      <c r="D16" s="75">
        <f>D17</f>
        <v>298275.9</v>
      </c>
    </row>
    <row r="17" spans="1:4" ht="56.25">
      <c r="A17" s="73" t="s">
        <v>83</v>
      </c>
      <c r="B17" s="23" t="s">
        <v>84</v>
      </c>
      <c r="C17" s="78">
        <f>C18+C23+C24+C25+C29+C30+C31+C35+C39+C40+C41+C42</f>
        <v>292230</v>
      </c>
      <c r="D17" s="78">
        <f>D18++D23+D24+D25+D29+D30+D31+D35+D39+D40</f>
        <v>298275.9</v>
      </c>
    </row>
    <row r="18" spans="1:4" ht="75">
      <c r="A18" s="73"/>
      <c r="B18" s="80" t="s">
        <v>85</v>
      </c>
      <c r="C18" s="78">
        <f>C20+C21+C22</f>
        <v>615.1</v>
      </c>
      <c r="D18" s="78">
        <f>D20+D21+D22</f>
        <v>630.3000000000001</v>
      </c>
    </row>
    <row r="19" spans="1:4" ht="18.75">
      <c r="A19" s="73"/>
      <c r="B19" s="80" t="s">
        <v>86</v>
      </c>
      <c r="C19" s="76"/>
      <c r="D19" s="76"/>
    </row>
    <row r="20" spans="1:4" ht="18.75">
      <c r="A20" s="73"/>
      <c r="B20" s="80" t="s">
        <v>88</v>
      </c>
      <c r="C20" s="76">
        <v>476.1</v>
      </c>
      <c r="D20" s="76">
        <v>487.7</v>
      </c>
    </row>
    <row r="21" spans="1:4" ht="18.75">
      <c r="A21" s="73"/>
      <c r="B21" s="80" t="s">
        <v>87</v>
      </c>
      <c r="C21" s="76">
        <v>136.9</v>
      </c>
      <c r="D21" s="76">
        <v>140.4</v>
      </c>
    </row>
    <row r="22" spans="1:4" ht="37.5">
      <c r="A22" s="73"/>
      <c r="B22" s="80" t="s">
        <v>139</v>
      </c>
      <c r="C22" s="76">
        <v>2.1</v>
      </c>
      <c r="D22" s="76">
        <v>2.2</v>
      </c>
    </row>
    <row r="23" spans="1:4" ht="18.75">
      <c r="A23" s="73"/>
      <c r="B23" s="81" t="s">
        <v>89</v>
      </c>
      <c r="C23" s="76">
        <v>377</v>
      </c>
      <c r="D23" s="76">
        <v>380</v>
      </c>
    </row>
    <row r="24" spans="1:4" ht="56.25">
      <c r="A24" s="73"/>
      <c r="B24" s="80" t="s">
        <v>90</v>
      </c>
      <c r="C24" s="76">
        <v>5.9</v>
      </c>
      <c r="D24" s="76">
        <v>6</v>
      </c>
    </row>
    <row r="25" spans="1:4" ht="150">
      <c r="A25" s="73"/>
      <c r="B25" s="80" t="s">
        <v>91</v>
      </c>
      <c r="C25" s="78">
        <f>C27+C28</f>
        <v>261697</v>
      </c>
      <c r="D25" s="78">
        <f>D27+D28</f>
        <v>268415.9</v>
      </c>
    </row>
    <row r="26" spans="1:4" ht="18.75">
      <c r="A26" s="73"/>
      <c r="B26" s="82" t="s">
        <v>86</v>
      </c>
      <c r="C26" s="76"/>
      <c r="D26" s="76"/>
    </row>
    <row r="27" spans="1:4" ht="18.75">
      <c r="A27" s="73"/>
      <c r="B27" s="80" t="s">
        <v>92</v>
      </c>
      <c r="C27" s="76">
        <v>96445.5</v>
      </c>
      <c r="D27" s="76">
        <v>98972.2</v>
      </c>
    </row>
    <row r="28" spans="1:4" ht="18.75">
      <c r="A28" s="73"/>
      <c r="B28" s="80" t="s">
        <v>93</v>
      </c>
      <c r="C28" s="76">
        <v>165251.5</v>
      </c>
      <c r="D28" s="76">
        <v>169443.7</v>
      </c>
    </row>
    <row r="29" spans="1:4" ht="112.5">
      <c r="A29" s="73"/>
      <c r="B29" s="80" t="s">
        <v>115</v>
      </c>
      <c r="C29" s="76">
        <v>11279</v>
      </c>
      <c r="D29" s="76">
        <v>11565.5</v>
      </c>
    </row>
    <row r="30" spans="1:4" ht="75">
      <c r="A30" s="73"/>
      <c r="B30" s="80" t="s">
        <v>141</v>
      </c>
      <c r="C30" s="76">
        <v>2640.1</v>
      </c>
      <c r="D30" s="76">
        <v>2707.3</v>
      </c>
    </row>
    <row r="31" spans="1:4" ht="56.25">
      <c r="A31" s="73"/>
      <c r="B31" s="80" t="s">
        <v>94</v>
      </c>
      <c r="C31" s="78">
        <f>C33+C34</f>
        <v>8407.3</v>
      </c>
      <c r="D31" s="78">
        <f>D33+D34</f>
        <v>8621.4</v>
      </c>
    </row>
    <row r="32" spans="1:4" ht="18.75">
      <c r="A32" s="73"/>
      <c r="B32" s="80" t="s">
        <v>86</v>
      </c>
      <c r="C32" s="76"/>
      <c r="D32" s="76"/>
    </row>
    <row r="33" spans="1:4" ht="18.75">
      <c r="A33" s="41"/>
      <c r="B33" s="83" t="s">
        <v>95</v>
      </c>
      <c r="C33" s="76">
        <v>6620</v>
      </c>
      <c r="D33" s="76">
        <v>6790</v>
      </c>
    </row>
    <row r="34" spans="1:4" ht="18.75">
      <c r="A34" s="41"/>
      <c r="B34" s="83" t="s">
        <v>96</v>
      </c>
      <c r="C34" s="76">
        <v>1787.3</v>
      </c>
      <c r="D34" s="76">
        <v>1831.4</v>
      </c>
    </row>
    <row r="35" spans="1:4" ht="93.75">
      <c r="A35" s="83"/>
      <c r="B35" s="23" t="s">
        <v>97</v>
      </c>
      <c r="C35" s="76">
        <f>C37+C38</f>
        <v>1126.7</v>
      </c>
      <c r="D35" s="76">
        <f>D37+D38</f>
        <v>1171</v>
      </c>
    </row>
    <row r="36" spans="1:4" ht="18.75">
      <c r="A36" s="41"/>
      <c r="B36" s="83" t="s">
        <v>86</v>
      </c>
      <c r="C36" s="76"/>
      <c r="D36" s="76"/>
    </row>
    <row r="37" spans="1:4" ht="75">
      <c r="A37" s="41"/>
      <c r="B37" s="23" t="s">
        <v>98</v>
      </c>
      <c r="C37" s="76">
        <v>1125.7</v>
      </c>
      <c r="D37" s="76">
        <v>1170</v>
      </c>
    </row>
    <row r="38" spans="1:4" ht="18.75">
      <c r="A38" s="41"/>
      <c r="B38" s="83" t="s">
        <v>96</v>
      </c>
      <c r="C38" s="76">
        <v>1</v>
      </c>
      <c r="D38" s="76">
        <v>1</v>
      </c>
    </row>
    <row r="39" spans="1:4" ht="56.25">
      <c r="A39" s="41"/>
      <c r="B39" s="23" t="s">
        <v>99</v>
      </c>
      <c r="C39" s="76">
        <v>281</v>
      </c>
      <c r="D39" s="76">
        <v>288.2</v>
      </c>
    </row>
    <row r="40" spans="1:4" ht="56.25">
      <c r="A40" s="41"/>
      <c r="B40" s="23" t="s">
        <v>117</v>
      </c>
      <c r="C40" s="76">
        <v>4379.1</v>
      </c>
      <c r="D40" s="76">
        <v>4490.3</v>
      </c>
    </row>
    <row r="41" spans="1:4" ht="93.75">
      <c r="A41" s="41"/>
      <c r="B41" s="84" t="s">
        <v>140</v>
      </c>
      <c r="C41" s="76">
        <v>1345.4</v>
      </c>
      <c r="D41" s="76">
        <v>1378.4</v>
      </c>
    </row>
    <row r="42" spans="1:4" ht="93.75">
      <c r="A42" s="41"/>
      <c r="B42" s="85" t="s">
        <v>142</v>
      </c>
      <c r="C42" s="76">
        <v>76.4</v>
      </c>
      <c r="D42" s="76">
        <v>0</v>
      </c>
    </row>
    <row r="43" spans="1:4" ht="18.75">
      <c r="A43" s="39" t="s">
        <v>127</v>
      </c>
      <c r="B43" s="40" t="s">
        <v>126</v>
      </c>
      <c r="C43" s="86">
        <f>C44+C45</f>
        <v>22467.5</v>
      </c>
      <c r="D43" s="86">
        <f>D44+D45</f>
        <v>22526.2</v>
      </c>
    </row>
    <row r="44" spans="1:4" ht="93.75">
      <c r="A44" s="41"/>
      <c r="B44" s="23" t="s">
        <v>147</v>
      </c>
      <c r="C44" s="76">
        <v>20155</v>
      </c>
      <c r="D44" s="76">
        <v>20155</v>
      </c>
    </row>
    <row r="45" spans="1:4" ht="150">
      <c r="A45" s="41"/>
      <c r="B45" s="23" t="s">
        <v>143</v>
      </c>
      <c r="C45" s="76">
        <v>2312.5</v>
      </c>
      <c r="D45" s="76">
        <v>2371.2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="60" zoomScalePageLayoutView="0" workbookViewId="0" topLeftCell="A25">
      <selection activeCell="E44" sqref="E44"/>
    </sheetView>
  </sheetViews>
  <sheetFormatPr defaultColWidth="9.00390625" defaultRowHeight="12.75"/>
  <cols>
    <col min="1" max="1" width="38.375" style="13" customWidth="1"/>
    <col min="2" max="2" width="116.625" style="13" bestFit="1" customWidth="1"/>
    <col min="3" max="3" width="26.00390625" style="13" customWidth="1"/>
    <col min="4" max="4" width="20.75390625" style="13" customWidth="1"/>
    <col min="5" max="5" width="17.00390625" style="13" customWidth="1"/>
    <col min="6" max="16384" width="9.125" style="13" customWidth="1"/>
  </cols>
  <sheetData>
    <row r="1" spans="1:2" ht="18.75">
      <c r="A1" s="12"/>
      <c r="B1" s="12"/>
    </row>
    <row r="2" spans="1:2" ht="18.75">
      <c r="A2" s="12"/>
      <c r="B2" s="12"/>
    </row>
    <row r="3" spans="1:3" ht="18.75">
      <c r="A3" s="90" t="s">
        <v>27</v>
      </c>
      <c r="B3" s="90"/>
      <c r="C3" s="90"/>
    </row>
    <row r="4" spans="1:3" ht="18.75">
      <c r="A4" s="91" t="s">
        <v>120</v>
      </c>
      <c r="B4" s="91"/>
      <c r="C4" s="91"/>
    </row>
    <row r="5" spans="1:3" s="14" customFormat="1" ht="37.5">
      <c r="A5" s="15" t="s">
        <v>4</v>
      </c>
      <c r="B5" s="15" t="s">
        <v>5</v>
      </c>
      <c r="C5" s="16" t="s">
        <v>121</v>
      </c>
    </row>
    <row r="6" spans="1:4" s="18" customFormat="1" ht="18.75" customHeight="1">
      <c r="A6" s="35" t="s">
        <v>6</v>
      </c>
      <c r="B6" s="17" t="s">
        <v>19</v>
      </c>
      <c r="C6" s="42">
        <f>+C19+C7+C9+C11+C16+C21+C23+C25+C27+C30+C40</f>
        <v>167619.7</v>
      </c>
      <c r="D6" s="36"/>
    </row>
    <row r="7" spans="1:4" s="20" customFormat="1" ht="21.75" customHeight="1">
      <c r="A7" s="35" t="s">
        <v>7</v>
      </c>
      <c r="B7" s="19" t="s">
        <v>8</v>
      </c>
      <c r="C7" s="43">
        <f>C8</f>
        <v>119700</v>
      </c>
      <c r="D7" s="37"/>
    </row>
    <row r="8" spans="1:6" ht="63" customHeight="1">
      <c r="A8" s="35" t="s">
        <v>9</v>
      </c>
      <c r="B8" s="21" t="s">
        <v>3</v>
      </c>
      <c r="C8" s="44">
        <v>119700</v>
      </c>
      <c r="D8" s="88"/>
      <c r="E8" s="89"/>
      <c r="F8" s="89"/>
    </row>
    <row r="9" spans="1:3" ht="40.5" customHeight="1">
      <c r="A9" s="35" t="s">
        <v>60</v>
      </c>
      <c r="B9" s="19" t="s">
        <v>61</v>
      </c>
      <c r="C9" s="43">
        <f>C10</f>
        <v>8432</v>
      </c>
    </row>
    <row r="10" spans="1:5" ht="20.25">
      <c r="A10" s="35" t="s">
        <v>63</v>
      </c>
      <c r="B10" s="21" t="s">
        <v>64</v>
      </c>
      <c r="C10" s="45">
        <v>8432</v>
      </c>
      <c r="D10" s="13">
        <v>8432</v>
      </c>
      <c r="E10" s="72">
        <f>D10-C10</f>
        <v>0</v>
      </c>
    </row>
    <row r="11" spans="1:3" ht="21.75" customHeight="1">
      <c r="A11" s="35" t="s">
        <v>16</v>
      </c>
      <c r="B11" s="19" t="s">
        <v>17</v>
      </c>
      <c r="C11" s="43">
        <f>SUM(C12:C15)</f>
        <v>10260</v>
      </c>
    </row>
    <row r="12" spans="1:3" ht="20.25">
      <c r="A12" s="35" t="s">
        <v>102</v>
      </c>
      <c r="B12" s="21" t="s">
        <v>65</v>
      </c>
      <c r="C12" s="45">
        <v>1500</v>
      </c>
    </row>
    <row r="13" spans="1:3" ht="21.75" customHeight="1">
      <c r="A13" s="35" t="s">
        <v>103</v>
      </c>
      <c r="B13" s="21" t="s">
        <v>62</v>
      </c>
      <c r="C13" s="45">
        <v>60</v>
      </c>
    </row>
    <row r="14" spans="1:3" ht="20.25">
      <c r="A14" s="35" t="s">
        <v>104</v>
      </c>
      <c r="B14" s="21" t="s">
        <v>71</v>
      </c>
      <c r="C14" s="45">
        <v>1000</v>
      </c>
    </row>
    <row r="15" spans="1:3" ht="37.5">
      <c r="A15" s="35"/>
      <c r="B15" s="21" t="s">
        <v>149</v>
      </c>
      <c r="C15" s="45">
        <v>7700</v>
      </c>
    </row>
    <row r="16" spans="1:3" ht="21.75" customHeight="1">
      <c r="A16" s="35" t="s">
        <v>105</v>
      </c>
      <c r="B16" s="19" t="s">
        <v>22</v>
      </c>
      <c r="C16" s="43">
        <f>C17+C18</f>
        <v>8857.7</v>
      </c>
    </row>
    <row r="17" spans="1:5" s="20" customFormat="1" ht="20.25" customHeight="1">
      <c r="A17" s="35" t="s">
        <v>106</v>
      </c>
      <c r="B17" s="21" t="s">
        <v>15</v>
      </c>
      <c r="C17" s="45">
        <v>1857.7</v>
      </c>
      <c r="D17" s="13"/>
      <c r="E17" s="13"/>
    </row>
    <row r="18" spans="1:3" ht="22.5" customHeight="1">
      <c r="A18" s="35" t="s">
        <v>107</v>
      </c>
      <c r="B18" s="21" t="s">
        <v>0</v>
      </c>
      <c r="C18" s="45">
        <v>7000</v>
      </c>
    </row>
    <row r="19" spans="1:3" ht="21.75" customHeight="1">
      <c r="A19" s="35" t="s">
        <v>108</v>
      </c>
      <c r="B19" s="22" t="s">
        <v>73</v>
      </c>
      <c r="C19" s="46">
        <f>C20</f>
        <v>55</v>
      </c>
    </row>
    <row r="20" spans="1:3" ht="37.5">
      <c r="A20" s="35" t="s">
        <v>109</v>
      </c>
      <c r="B20" s="23" t="s">
        <v>74</v>
      </c>
      <c r="C20" s="45">
        <v>55</v>
      </c>
    </row>
    <row r="21" spans="1:3" ht="20.25">
      <c r="A21" s="35" t="s">
        <v>20</v>
      </c>
      <c r="B21" s="19" t="s">
        <v>21</v>
      </c>
      <c r="C21" s="43">
        <f>C22</f>
        <v>4500</v>
      </c>
    </row>
    <row r="22" spans="1:3" ht="37.5">
      <c r="A22" s="35" t="s">
        <v>110</v>
      </c>
      <c r="B22" s="24" t="s">
        <v>37</v>
      </c>
      <c r="C22" s="45">
        <v>4500</v>
      </c>
    </row>
    <row r="23" spans="1:6" s="20" customFormat="1" ht="37.5">
      <c r="A23" s="35" t="s">
        <v>10</v>
      </c>
      <c r="B23" s="19" t="s">
        <v>11</v>
      </c>
      <c r="C23" s="43">
        <f>C24</f>
        <v>10000</v>
      </c>
      <c r="D23" s="13"/>
      <c r="E23" s="13"/>
      <c r="F23" s="13"/>
    </row>
    <row r="24" spans="1:6" s="26" customFormat="1" ht="75">
      <c r="A24" s="35" t="s">
        <v>18</v>
      </c>
      <c r="B24" s="25" t="s">
        <v>38</v>
      </c>
      <c r="C24" s="47">
        <v>10000</v>
      </c>
      <c r="D24" s="13"/>
      <c r="E24" s="13"/>
      <c r="F24" s="13"/>
    </row>
    <row r="25" spans="1:3" s="20" customFormat="1" ht="26.25" customHeight="1">
      <c r="A25" s="35" t="s">
        <v>31</v>
      </c>
      <c r="B25" s="27" t="s">
        <v>32</v>
      </c>
      <c r="C25" s="43">
        <f>C26</f>
        <v>250</v>
      </c>
    </row>
    <row r="26" spans="1:3" ht="20.25">
      <c r="A26" s="35" t="s">
        <v>33</v>
      </c>
      <c r="B26" s="28" t="s">
        <v>34</v>
      </c>
      <c r="C26" s="45">
        <v>250</v>
      </c>
    </row>
    <row r="27" spans="1:3" s="20" customFormat="1" ht="20.25">
      <c r="A27" s="35" t="s">
        <v>23</v>
      </c>
      <c r="B27" s="19" t="s">
        <v>24</v>
      </c>
      <c r="C27" s="43">
        <f>C28+C29</f>
        <v>3000</v>
      </c>
    </row>
    <row r="28" spans="1:3" s="20" customFormat="1" ht="75">
      <c r="A28" s="29" t="s">
        <v>111</v>
      </c>
      <c r="B28" s="21" t="s">
        <v>72</v>
      </c>
      <c r="C28" s="47">
        <v>500</v>
      </c>
    </row>
    <row r="29" spans="1:3" ht="37.5">
      <c r="A29" s="29" t="s">
        <v>112</v>
      </c>
      <c r="B29" s="24" t="s">
        <v>39</v>
      </c>
      <c r="C29" s="45">
        <v>2500</v>
      </c>
    </row>
    <row r="30" spans="1:3" s="20" customFormat="1" ht="18.75">
      <c r="A30" s="30" t="s">
        <v>35</v>
      </c>
      <c r="B30" s="19" t="s">
        <v>36</v>
      </c>
      <c r="C30" s="43">
        <f>SUM(C31:C39)</f>
        <v>2515</v>
      </c>
    </row>
    <row r="31" spans="1:3" s="26" customFormat="1" ht="18.75">
      <c r="A31" s="31" t="s">
        <v>40</v>
      </c>
      <c r="B31" s="24" t="s">
        <v>47</v>
      </c>
      <c r="C31" s="45">
        <v>300</v>
      </c>
    </row>
    <row r="32" spans="1:3" s="26" customFormat="1" ht="56.25">
      <c r="A32" s="31" t="s">
        <v>41</v>
      </c>
      <c r="B32" s="24" t="s">
        <v>48</v>
      </c>
      <c r="C32" s="45">
        <v>5</v>
      </c>
    </row>
    <row r="33" spans="1:3" s="26" customFormat="1" ht="56.25">
      <c r="A33" s="31" t="s">
        <v>42</v>
      </c>
      <c r="B33" s="24" t="s">
        <v>49</v>
      </c>
      <c r="C33" s="45">
        <v>450</v>
      </c>
    </row>
    <row r="34" spans="1:3" s="20" customFormat="1" ht="37.5">
      <c r="A34" s="31" t="s">
        <v>54</v>
      </c>
      <c r="B34" s="24" t="s">
        <v>55</v>
      </c>
      <c r="C34" s="45">
        <v>10</v>
      </c>
    </row>
    <row r="35" spans="1:3" s="26" customFormat="1" ht="75">
      <c r="A35" s="31" t="s">
        <v>43</v>
      </c>
      <c r="B35" s="32" t="s">
        <v>50</v>
      </c>
      <c r="C35" s="45">
        <v>150</v>
      </c>
    </row>
    <row r="36" spans="1:3" s="26" customFormat="1" ht="56.25">
      <c r="A36" s="31" t="s">
        <v>44</v>
      </c>
      <c r="B36" s="24" t="s">
        <v>51</v>
      </c>
      <c r="C36" s="45">
        <v>100</v>
      </c>
    </row>
    <row r="37" spans="1:3" s="26" customFormat="1" ht="37.5">
      <c r="A37" s="31" t="s">
        <v>45</v>
      </c>
      <c r="B37" s="24" t="s">
        <v>52</v>
      </c>
      <c r="C37" s="45">
        <v>300</v>
      </c>
    </row>
    <row r="38" spans="1:3" s="26" customFormat="1" ht="56.25">
      <c r="A38" s="31" t="s">
        <v>66</v>
      </c>
      <c r="B38" s="24" t="s">
        <v>67</v>
      </c>
      <c r="C38" s="45">
        <v>200</v>
      </c>
    </row>
    <row r="39" spans="1:3" s="26" customFormat="1" ht="18.75">
      <c r="A39" s="31" t="s">
        <v>46</v>
      </c>
      <c r="B39" s="24" t="s">
        <v>53</v>
      </c>
      <c r="C39" s="45">
        <v>1000</v>
      </c>
    </row>
    <row r="40" spans="1:3" s="26" customFormat="1" ht="18.75">
      <c r="A40" s="30" t="s">
        <v>68</v>
      </c>
      <c r="B40" s="19" t="s">
        <v>69</v>
      </c>
      <c r="C40" s="43">
        <f>C41</f>
        <v>50</v>
      </c>
    </row>
    <row r="41" spans="1:3" s="26" customFormat="1" ht="18.75">
      <c r="A41" s="31" t="s">
        <v>70</v>
      </c>
      <c r="B41" s="24" t="s">
        <v>69</v>
      </c>
      <c r="C41" s="45">
        <v>50</v>
      </c>
    </row>
    <row r="42" spans="1:3" ht="18.75" customHeight="1">
      <c r="A42" s="15" t="s">
        <v>12</v>
      </c>
      <c r="B42" s="17" t="s">
        <v>1</v>
      </c>
      <c r="C42" s="42">
        <f>SUM(C43)</f>
        <v>563624.6</v>
      </c>
    </row>
    <row r="43" spans="1:3" ht="60.75" customHeight="1">
      <c r="A43" s="15" t="s">
        <v>13</v>
      </c>
      <c r="B43" s="17" t="s">
        <v>2</v>
      </c>
      <c r="C43" s="42">
        <f>C44+C45+C46+C47</f>
        <v>563624.6</v>
      </c>
    </row>
    <row r="44" spans="1:3" ht="18.75">
      <c r="A44" s="15" t="s">
        <v>100</v>
      </c>
      <c r="B44" s="17" t="s">
        <v>28</v>
      </c>
      <c r="C44" s="42">
        <v>93062</v>
      </c>
    </row>
    <row r="45" spans="1:3" ht="37.5">
      <c r="A45" s="33" t="s">
        <v>80</v>
      </c>
      <c r="B45" s="17" t="s">
        <v>29</v>
      </c>
      <c r="C45" s="42">
        <v>81397.1</v>
      </c>
    </row>
    <row r="46" spans="1:3" ht="18.75">
      <c r="A46" s="33" t="s">
        <v>101</v>
      </c>
      <c r="B46" s="17" t="s">
        <v>30</v>
      </c>
      <c r="C46" s="42">
        <v>339567.8</v>
      </c>
    </row>
    <row r="47" spans="1:3" ht="18.75">
      <c r="A47" s="33" t="s">
        <v>128</v>
      </c>
      <c r="B47" s="38" t="s">
        <v>130</v>
      </c>
      <c r="C47" s="42">
        <v>49597.7</v>
      </c>
    </row>
    <row r="48" spans="1:3" ht="18.75">
      <c r="A48" s="34"/>
      <c r="B48" s="34" t="s">
        <v>14</v>
      </c>
      <c r="C48" s="48">
        <f>C6+C42</f>
        <v>731244.3</v>
      </c>
    </row>
    <row r="56" ht="18.75">
      <c r="B56" s="13" t="s">
        <v>150</v>
      </c>
    </row>
  </sheetData>
  <sheetProtection/>
  <mergeCells count="3">
    <mergeCell ref="D8:F8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="60" zoomScaleNormal="75" zoomScalePageLayoutView="0" workbookViewId="0" topLeftCell="A1">
      <selection activeCell="C44" sqref="C44"/>
    </sheetView>
  </sheetViews>
  <sheetFormatPr defaultColWidth="9.00390625" defaultRowHeight="12.75"/>
  <cols>
    <col min="1" max="1" width="47.00390625" style="1" bestFit="1" customWidth="1"/>
    <col min="2" max="2" width="116.625" style="1" bestFit="1" customWidth="1"/>
    <col min="3" max="3" width="24.00390625" style="7" bestFit="1" customWidth="1"/>
    <col min="4" max="4" width="17.25390625" style="1" customWidth="1"/>
    <col min="5" max="16384" width="9.125" style="1" customWidth="1"/>
  </cols>
  <sheetData>
    <row r="1" spans="1:3" ht="20.25">
      <c r="A1" s="6"/>
      <c r="B1" s="6"/>
      <c r="C1" s="2"/>
    </row>
    <row r="2" spans="1:3" ht="20.25">
      <c r="A2" s="6"/>
      <c r="B2" s="6"/>
      <c r="C2" s="2"/>
    </row>
    <row r="3" spans="1:3" ht="20.25">
      <c r="A3" s="92" t="s">
        <v>27</v>
      </c>
      <c r="B3" s="92"/>
      <c r="C3" s="92"/>
    </row>
    <row r="4" spans="1:3" ht="20.25">
      <c r="A4" s="92" t="s">
        <v>122</v>
      </c>
      <c r="B4" s="92"/>
      <c r="C4" s="92"/>
    </row>
    <row r="5" spans="1:4" s="8" customFormat="1" ht="20.25">
      <c r="A5" s="4" t="s">
        <v>4</v>
      </c>
      <c r="B5" s="4" t="s">
        <v>5</v>
      </c>
      <c r="C5" s="10" t="s">
        <v>123</v>
      </c>
      <c r="D5" s="11">
        <v>2023</v>
      </c>
    </row>
    <row r="6" spans="1:4" s="3" customFormat="1" ht="18.75" customHeight="1">
      <c r="A6" s="35" t="s">
        <v>6</v>
      </c>
      <c r="B6" s="17" t="s">
        <v>19</v>
      </c>
      <c r="C6" s="42">
        <f>+C18+C7+C9+C11+C15+C20+C22+C24+C26+C29+C39</f>
        <v>172308</v>
      </c>
      <c r="D6" s="42">
        <f>+D18+D7+D9+D11+D15+D20+D22+D24+D26+D29+D39</f>
        <v>172580</v>
      </c>
    </row>
    <row r="7" spans="1:4" s="9" customFormat="1" ht="21.75" customHeight="1">
      <c r="A7" s="35" t="s">
        <v>7</v>
      </c>
      <c r="B7" s="19" t="s">
        <v>8</v>
      </c>
      <c r="C7" s="43">
        <f>C8</f>
        <v>123650</v>
      </c>
      <c r="D7" s="43">
        <f>D8</f>
        <v>123650</v>
      </c>
    </row>
    <row r="8" spans="1:4" ht="20.25">
      <c r="A8" s="35" t="s">
        <v>9</v>
      </c>
      <c r="B8" s="21" t="s">
        <v>3</v>
      </c>
      <c r="C8" s="44">
        <v>123650</v>
      </c>
      <c r="D8" s="44">
        <v>123650</v>
      </c>
    </row>
    <row r="9" spans="1:4" ht="20.25">
      <c r="A9" s="35" t="s">
        <v>60</v>
      </c>
      <c r="B9" s="19" t="s">
        <v>61</v>
      </c>
      <c r="C9" s="43">
        <f>C10</f>
        <v>8927</v>
      </c>
      <c r="D9" s="43">
        <f>D10</f>
        <v>9199</v>
      </c>
    </row>
    <row r="10" spans="1:4" ht="20.25">
      <c r="A10" s="35" t="s">
        <v>63</v>
      </c>
      <c r="B10" s="21" t="s">
        <v>64</v>
      </c>
      <c r="C10" s="45">
        <v>8927</v>
      </c>
      <c r="D10" s="45">
        <v>9199</v>
      </c>
    </row>
    <row r="11" spans="1:4" ht="21.75" customHeight="1">
      <c r="A11" s="35" t="s">
        <v>16</v>
      </c>
      <c r="B11" s="19" t="s">
        <v>17</v>
      </c>
      <c r="C11" s="43">
        <f>SUM(C12:C14)</f>
        <v>7760</v>
      </c>
      <c r="D11" s="43">
        <f>SUM(D12:D14)</f>
        <v>7760</v>
      </c>
    </row>
    <row r="12" spans="1:4" ht="37.5">
      <c r="A12" s="35" t="s">
        <v>102</v>
      </c>
      <c r="B12" s="21" t="s">
        <v>129</v>
      </c>
      <c r="C12" s="45">
        <v>7000</v>
      </c>
      <c r="D12" s="45">
        <v>7000</v>
      </c>
    </row>
    <row r="13" spans="1:4" ht="21.75" customHeight="1">
      <c r="A13" s="35" t="s">
        <v>103</v>
      </c>
      <c r="B13" s="21" t="s">
        <v>62</v>
      </c>
      <c r="C13" s="45">
        <v>60</v>
      </c>
      <c r="D13" s="45">
        <v>60</v>
      </c>
    </row>
    <row r="14" spans="1:4" ht="20.25">
      <c r="A14" s="35" t="s">
        <v>104</v>
      </c>
      <c r="B14" s="21" t="s">
        <v>71</v>
      </c>
      <c r="C14" s="45">
        <v>700</v>
      </c>
      <c r="D14" s="45">
        <v>700</v>
      </c>
    </row>
    <row r="15" spans="1:4" ht="21.75" customHeight="1">
      <c r="A15" s="35" t="s">
        <v>105</v>
      </c>
      <c r="B15" s="19" t="s">
        <v>22</v>
      </c>
      <c r="C15" s="43">
        <f>C16+C17</f>
        <v>10300</v>
      </c>
      <c r="D15" s="43">
        <f>D16+D17</f>
        <v>10300</v>
      </c>
    </row>
    <row r="16" spans="1:4" s="9" customFormat="1" ht="20.25" customHeight="1">
      <c r="A16" s="35" t="s">
        <v>106</v>
      </c>
      <c r="B16" s="21" t="s">
        <v>15</v>
      </c>
      <c r="C16" s="45">
        <v>2300</v>
      </c>
      <c r="D16" s="45">
        <v>2300</v>
      </c>
    </row>
    <row r="17" spans="1:4" ht="22.5" customHeight="1">
      <c r="A17" s="35" t="s">
        <v>107</v>
      </c>
      <c r="B17" s="21" t="s">
        <v>0</v>
      </c>
      <c r="C17" s="45">
        <v>8000</v>
      </c>
      <c r="D17" s="45">
        <v>8000</v>
      </c>
    </row>
    <row r="18" spans="1:4" ht="21.75" customHeight="1">
      <c r="A18" s="35" t="s">
        <v>108</v>
      </c>
      <c r="B18" s="22" t="s">
        <v>73</v>
      </c>
      <c r="C18" s="46">
        <f>C19</f>
        <v>56</v>
      </c>
      <c r="D18" s="46">
        <f>D19</f>
        <v>56</v>
      </c>
    </row>
    <row r="19" spans="1:4" ht="37.5">
      <c r="A19" s="35" t="s">
        <v>109</v>
      </c>
      <c r="B19" s="23" t="s">
        <v>74</v>
      </c>
      <c r="C19" s="45">
        <v>56</v>
      </c>
      <c r="D19" s="45">
        <v>56</v>
      </c>
    </row>
    <row r="20" spans="1:4" s="9" customFormat="1" ht="20.25">
      <c r="A20" s="35" t="s">
        <v>20</v>
      </c>
      <c r="B20" s="19" t="s">
        <v>21</v>
      </c>
      <c r="C20" s="43">
        <f>C21</f>
        <v>4500</v>
      </c>
      <c r="D20" s="43">
        <f>D21</f>
        <v>4500</v>
      </c>
    </row>
    <row r="21" spans="1:4" s="5" customFormat="1" ht="37.5">
      <c r="A21" s="35" t="s">
        <v>110</v>
      </c>
      <c r="B21" s="24" t="s">
        <v>37</v>
      </c>
      <c r="C21" s="45">
        <v>4500</v>
      </c>
      <c r="D21" s="45">
        <v>4500</v>
      </c>
    </row>
    <row r="22" spans="1:4" s="9" customFormat="1" ht="60" customHeight="1">
      <c r="A22" s="35" t="s">
        <v>10</v>
      </c>
      <c r="B22" s="19" t="s">
        <v>11</v>
      </c>
      <c r="C22" s="43">
        <f>C23</f>
        <v>13200</v>
      </c>
      <c r="D22" s="43">
        <f>D23</f>
        <v>13200</v>
      </c>
    </row>
    <row r="23" spans="1:4" ht="75">
      <c r="A23" s="35" t="s">
        <v>18</v>
      </c>
      <c r="B23" s="25" t="s">
        <v>38</v>
      </c>
      <c r="C23" s="47">
        <v>13200</v>
      </c>
      <c r="D23" s="47">
        <v>13200</v>
      </c>
    </row>
    <row r="24" spans="1:4" s="9" customFormat="1" ht="20.25">
      <c r="A24" s="35" t="s">
        <v>31</v>
      </c>
      <c r="B24" s="27" t="s">
        <v>32</v>
      </c>
      <c r="C24" s="43">
        <f>C25</f>
        <v>250</v>
      </c>
      <c r="D24" s="43">
        <f>D25</f>
        <v>250</v>
      </c>
    </row>
    <row r="25" spans="1:4" s="9" customFormat="1" ht="20.25">
      <c r="A25" s="35" t="s">
        <v>33</v>
      </c>
      <c r="B25" s="28" t="s">
        <v>34</v>
      </c>
      <c r="C25" s="45">
        <v>250</v>
      </c>
      <c r="D25" s="45">
        <v>250</v>
      </c>
    </row>
    <row r="26" spans="1:4" ht="20.25">
      <c r="A26" s="35" t="s">
        <v>23</v>
      </c>
      <c r="B26" s="19" t="s">
        <v>24</v>
      </c>
      <c r="C26" s="43">
        <f>C27+C28</f>
        <v>1100</v>
      </c>
      <c r="D26" s="43">
        <f>D27+D28</f>
        <v>1100</v>
      </c>
    </row>
    <row r="27" spans="1:4" s="9" customFormat="1" ht="75">
      <c r="A27" s="29" t="s">
        <v>111</v>
      </c>
      <c r="B27" s="21" t="s">
        <v>72</v>
      </c>
      <c r="C27" s="47">
        <v>100</v>
      </c>
      <c r="D27" s="47">
        <v>100</v>
      </c>
    </row>
    <row r="28" spans="1:4" s="5" customFormat="1" ht="37.5">
      <c r="A28" s="29" t="s">
        <v>112</v>
      </c>
      <c r="B28" s="24" t="s">
        <v>39</v>
      </c>
      <c r="C28" s="45">
        <v>1000</v>
      </c>
      <c r="D28" s="45">
        <v>1000</v>
      </c>
    </row>
    <row r="29" spans="1:4" s="5" customFormat="1" ht="20.25">
      <c r="A29" s="30" t="s">
        <v>35</v>
      </c>
      <c r="B29" s="19" t="s">
        <v>36</v>
      </c>
      <c r="C29" s="43">
        <f>SUM(C30:C38)</f>
        <v>2515</v>
      </c>
      <c r="D29" s="43">
        <f>SUM(D30:D38)</f>
        <v>2515</v>
      </c>
    </row>
    <row r="30" spans="1:4" s="5" customFormat="1" ht="20.25">
      <c r="A30" s="31" t="s">
        <v>40</v>
      </c>
      <c r="B30" s="24" t="s">
        <v>47</v>
      </c>
      <c r="C30" s="45">
        <v>300</v>
      </c>
      <c r="D30" s="45">
        <v>300</v>
      </c>
    </row>
    <row r="31" spans="1:4" s="9" customFormat="1" ht="56.25">
      <c r="A31" s="31" t="s">
        <v>41</v>
      </c>
      <c r="B31" s="24" t="s">
        <v>48</v>
      </c>
      <c r="C31" s="45">
        <v>5</v>
      </c>
      <c r="D31" s="45">
        <v>5</v>
      </c>
    </row>
    <row r="32" spans="1:4" s="5" customFormat="1" ht="56.25">
      <c r="A32" s="31" t="s">
        <v>42</v>
      </c>
      <c r="B32" s="24" t="s">
        <v>49</v>
      </c>
      <c r="C32" s="45">
        <v>450</v>
      </c>
      <c r="D32" s="45">
        <v>450</v>
      </c>
    </row>
    <row r="33" spans="1:4" s="5" customFormat="1" ht="37.5">
      <c r="A33" s="31" t="s">
        <v>54</v>
      </c>
      <c r="B33" s="24" t="s">
        <v>55</v>
      </c>
      <c r="C33" s="45">
        <v>10</v>
      </c>
      <c r="D33" s="45">
        <v>10</v>
      </c>
    </row>
    <row r="34" spans="1:4" s="5" customFormat="1" ht="75">
      <c r="A34" s="31" t="s">
        <v>43</v>
      </c>
      <c r="B34" s="32" t="s">
        <v>50</v>
      </c>
      <c r="C34" s="45">
        <v>150</v>
      </c>
      <c r="D34" s="45">
        <v>150</v>
      </c>
    </row>
    <row r="35" spans="1:4" s="5" customFormat="1" ht="56.25">
      <c r="A35" s="31" t="s">
        <v>44</v>
      </c>
      <c r="B35" s="24" t="s">
        <v>51</v>
      </c>
      <c r="C35" s="45">
        <v>100</v>
      </c>
      <c r="D35" s="45">
        <v>100</v>
      </c>
    </row>
    <row r="36" spans="1:4" s="5" customFormat="1" ht="37.5">
      <c r="A36" s="31" t="s">
        <v>45</v>
      </c>
      <c r="B36" s="24" t="s">
        <v>52</v>
      </c>
      <c r="C36" s="45">
        <v>300</v>
      </c>
      <c r="D36" s="45">
        <v>300</v>
      </c>
    </row>
    <row r="37" spans="1:4" s="5" customFormat="1" ht="56.25">
      <c r="A37" s="31" t="s">
        <v>66</v>
      </c>
      <c r="B37" s="24" t="s">
        <v>67</v>
      </c>
      <c r="C37" s="45">
        <v>200</v>
      </c>
      <c r="D37" s="45">
        <v>200</v>
      </c>
    </row>
    <row r="38" spans="1:4" s="5" customFormat="1" ht="20.25">
      <c r="A38" s="31" t="s">
        <v>46</v>
      </c>
      <c r="B38" s="24" t="s">
        <v>53</v>
      </c>
      <c r="C38" s="45">
        <v>1000</v>
      </c>
      <c r="D38" s="45">
        <v>1000</v>
      </c>
    </row>
    <row r="39" spans="1:4" ht="18.75" customHeight="1">
      <c r="A39" s="30" t="s">
        <v>68</v>
      </c>
      <c r="B39" s="19" t="s">
        <v>69</v>
      </c>
      <c r="C39" s="43">
        <f>C40</f>
        <v>50</v>
      </c>
      <c r="D39" s="43">
        <f>D40</f>
        <v>50</v>
      </c>
    </row>
    <row r="40" spans="1:4" ht="20.25">
      <c r="A40" s="31" t="s">
        <v>70</v>
      </c>
      <c r="B40" s="24" t="s">
        <v>69</v>
      </c>
      <c r="C40" s="45">
        <v>50</v>
      </c>
      <c r="D40" s="45">
        <v>50</v>
      </c>
    </row>
    <row r="41" spans="1:4" ht="20.25">
      <c r="A41" s="15" t="s">
        <v>12</v>
      </c>
      <c r="B41" s="17" t="s">
        <v>1</v>
      </c>
      <c r="C41" s="42">
        <f>SUM(C42)</f>
        <v>473621.4</v>
      </c>
      <c r="D41" s="42">
        <f>SUM(D42)</f>
        <v>466071.30000000005</v>
      </c>
    </row>
    <row r="42" spans="1:4" ht="37.5">
      <c r="A42" s="15" t="s">
        <v>13</v>
      </c>
      <c r="B42" s="17" t="s">
        <v>2</v>
      </c>
      <c r="C42" s="42">
        <f>C43+C44+C45+C46</f>
        <v>473621.4</v>
      </c>
      <c r="D42" s="42">
        <f>D43+D44+D45+D46</f>
        <v>466071.30000000005</v>
      </c>
    </row>
    <row r="43" spans="1:4" ht="20.25">
      <c r="A43" s="15" t="s">
        <v>100</v>
      </c>
      <c r="B43" s="17" t="s">
        <v>28</v>
      </c>
      <c r="C43" s="42">
        <v>77274</v>
      </c>
      <c r="D43" s="42">
        <v>65638</v>
      </c>
    </row>
    <row r="44" spans="1:4" ht="37.5">
      <c r="A44" s="33" t="s">
        <v>80</v>
      </c>
      <c r="B44" s="17" t="s">
        <v>29</v>
      </c>
      <c r="C44" s="42">
        <v>81649.9</v>
      </c>
      <c r="D44" s="42">
        <v>79631.2</v>
      </c>
    </row>
    <row r="45" spans="1:4" ht="20.25">
      <c r="A45" s="33" t="s">
        <v>101</v>
      </c>
      <c r="B45" s="17" t="s">
        <v>30</v>
      </c>
      <c r="C45" s="42">
        <v>292230</v>
      </c>
      <c r="D45" s="42">
        <v>298275.9</v>
      </c>
    </row>
    <row r="46" spans="1:4" ht="20.25">
      <c r="A46" s="33" t="s">
        <v>128</v>
      </c>
      <c r="B46" s="38" t="s">
        <v>130</v>
      </c>
      <c r="C46" s="42">
        <v>22467.5</v>
      </c>
      <c r="D46" s="42">
        <v>22526.2</v>
      </c>
    </row>
    <row r="47" spans="1:4" ht="20.25">
      <c r="A47" s="34"/>
      <c r="B47" s="34" t="s">
        <v>14</v>
      </c>
      <c r="C47" s="48">
        <f>C6+C41</f>
        <v>645929.4</v>
      </c>
      <c r="D47" s="48">
        <f>D6+D41</f>
        <v>638651.3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oshorma</dc:creator>
  <cp:keywords/>
  <dc:description/>
  <cp:lastModifiedBy>user</cp:lastModifiedBy>
  <cp:lastPrinted>2021-02-03T03:04:35Z</cp:lastPrinted>
  <dcterms:created xsi:type="dcterms:W3CDTF">2005-03-10T05:48:01Z</dcterms:created>
  <dcterms:modified xsi:type="dcterms:W3CDTF">2021-02-03T11:56:24Z</dcterms:modified>
  <cp:category/>
  <cp:version/>
  <cp:contentType/>
  <cp:contentStatus/>
</cp:coreProperties>
</file>